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<sst xmlns="http://schemas.openxmlformats.org/spreadsheetml/2006/main" count="940" uniqueCount="308">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</sst>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 &quot;#,##0.00"/>
    <numFmt numFmtId="177" formatCode="_-&quot;R$&quot;* #,##0_-;\-&quot;R$&quot;* #,##0_-;_-&quot;R$&quot;* &quot;-&quot;_-;_-@_-"/>
    <numFmt numFmtId="178" formatCode="_-* #,##0_-;\-* #,##0_-;_-* &quot;-&quot;_-;_-@_-"/>
    <numFmt numFmtId="179" formatCode="_-* #,##0.00_-;\-* #,##0.00_-;_-* &quot;-&quot;??_-;_-@_-"/>
    <numFmt numFmtId="180" formatCode="&quot;R$&quot;#,##0.00_);[Red]&quot;(R$&quot;#,##0.00\)"/>
    <numFmt numFmtId="181" formatCode="_-&quot;R$ &quot;* #,##0.00_-;&quot;-R$ &quot;* #,##0.00_-;_-&quot;R$ &quot;* \-??_-;_-@_-"/>
    <numFmt numFmtId="182" formatCode="&quot;R$&quot;\ #,##0.00_);[Red]\(&quot;R$&quot;\ #,##0.00\)"/>
    <numFmt numFmtId="183" formatCode="&quot;R$&quot;#,##0.00_);[Red]\(&quot;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5" fillId="0" borderId="0" applyBorder="0" applyAlignment="0" applyProtection="0"/>
    <xf numFmtId="178" fontId="25" fillId="0" borderId="0" applyBorder="0" applyAlignment="0" applyProtection="0"/>
    <xf numFmtId="0" fontId="28" fillId="17" borderId="0" applyNumberFormat="0" applyBorder="0" applyAlignment="0" applyProtection="0">
      <alignment vertical="center"/>
    </xf>
    <xf numFmtId="9" fontId="0" fillId="0" borderId="0" applyBorder="0" applyProtection="0"/>
    <xf numFmtId="0" fontId="24" fillId="0" borderId="17" applyNumberFormat="0" applyFill="0" applyAlignment="0" applyProtection="0">
      <alignment vertical="center"/>
    </xf>
    <xf numFmtId="0" fontId="29" fillId="20" borderId="18" applyNumberFormat="0" applyAlignment="0" applyProtection="0">
      <alignment vertical="center"/>
    </xf>
    <xf numFmtId="179" fontId="25" fillId="0" borderId="0" applyBorder="0" applyAlignment="0" applyProtection="0"/>
    <xf numFmtId="0" fontId="28" fillId="21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27" borderId="20" applyNumberFormat="0" applyFont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2" borderId="19" applyNumberFormat="0" applyAlignment="0" applyProtection="0">
      <alignment vertical="center"/>
    </xf>
    <xf numFmtId="0" fontId="39" fillId="32" borderId="23" applyNumberFormat="0" applyAlignment="0" applyProtection="0">
      <alignment vertical="center"/>
    </xf>
    <xf numFmtId="0" fontId="40" fillId="32" borderId="19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3" fontId="8" fillId="7" borderId="0" xfId="0" applyNumberFormat="1" applyFont="1" applyFill="1" applyAlignment="1">
      <alignment horizontal="center"/>
    </xf>
    <xf numFmtId="183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3" fontId="8" fillId="8" borderId="0" xfId="0" applyNumberFormat="1" applyFont="1" applyFill="1" applyAlignment="1">
      <alignment horizontal="center"/>
    </xf>
    <xf numFmtId="183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3" fontId="12" fillId="6" borderId="0" xfId="0" applyNumberFormat="1" applyFont="1" applyFill="1" applyAlignment="1">
      <alignment horizontal="center" vertical="center" wrapText="1"/>
    </xf>
    <xf numFmtId="183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3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6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6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0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0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6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2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6" fontId="0" fillId="6" borderId="0" xfId="0" applyNumberFormat="1" applyFill="1" applyAlignment="1">
      <alignment horizontal="center"/>
    </xf>
    <xf numFmtId="176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6" fontId="18" fillId="0" borderId="0" xfId="0" applyNumberFormat="1" applyFont="1" applyAlignment="1">
      <alignment horizontal="center"/>
    </xf>
    <xf numFmtId="176" fontId="19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12" borderId="0" xfId="0" applyNumberFormat="1" applyFont="1" applyFill="1" applyAlignment="1">
      <alignment horizontal="center"/>
    </xf>
    <xf numFmtId="183" fontId="6" fillId="12" borderId="0" xfId="0" applyNumberFormat="1" applyFont="1" applyFill="1" applyAlignment="1">
      <alignment horizontal="center"/>
    </xf>
    <xf numFmtId="176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0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6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6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2" fontId="0" fillId="0" borderId="0" xfId="0" applyNumberFormat="1" applyAlignment="1">
      <alignment horizontal="center" vertical="center"/>
    </xf>
    <xf numFmtId="180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81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7" workbookViewId="0">
      <selection activeCell="A1" sqref="A1:D150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TRUNC((((365/12/2)*4.6)*2)-((D25/100)*3),2)</f>
        <v>102.05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539.22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539.22</v>
      </c>
    </row>
    <row r="73" spans="1:4">
      <c r="A73" s="72" t="s">
        <v>58</v>
      </c>
      <c r="C73" s="72"/>
      <c r="D73" s="80">
        <f>TRUNC((SUM(D70:D72)),2)</f>
        <v>1638.07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1638.07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3377.79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54.73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46.91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11.25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3.75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117.57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117.57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117.57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1638.07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117.57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3725.86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186.29</v>
      </c>
      <c r="F130" s="117" t="s">
        <v>227</v>
      </c>
      <c r="G130" s="130">
        <f>TRUNC(SUM(D126,D130,D131),2)</f>
        <v>4146.87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234.72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392.65</v>
      </c>
      <c r="F132" s="117" t="s">
        <v>225</v>
      </c>
      <c r="G132" s="130">
        <f>TRUNC((G130/G131),2)</f>
        <v>4539.54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29.5</v>
      </c>
    </row>
    <row r="134" spans="1:4">
      <c r="A134" s="72"/>
      <c r="B134" t="s">
        <v>230</v>
      </c>
      <c r="C134" s="90">
        <v>0.03</v>
      </c>
      <c r="D134" s="74">
        <f>TRUNC(($G$132*C134),2)</f>
        <v>136.18</v>
      </c>
    </row>
    <row r="135" spans="1:4">
      <c r="A135" s="72"/>
      <c r="B135" t="s">
        <v>231</v>
      </c>
      <c r="C135" s="90">
        <v>0.05</v>
      </c>
      <c r="D135" s="74">
        <f>TRUNC(($G$132*C135),2)</f>
        <v>226.97</v>
      </c>
    </row>
    <row r="136" spans="1:4">
      <c r="A136" s="72" t="s">
        <v>58</v>
      </c>
      <c r="C136" s="29"/>
      <c r="D136" s="80">
        <f>TRUNC(SUM(D130:D132),2)</f>
        <v>813.66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1638.07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117.57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3725.86</v>
      </c>
    </row>
    <row r="147" spans="1:4">
      <c r="A147" s="72" t="s">
        <v>55</v>
      </c>
      <c r="B147" t="s">
        <v>164</v>
      </c>
      <c r="D147" s="80">
        <f>D136</f>
        <v>813.66</v>
      </c>
    </row>
    <row r="148" spans="1:4">
      <c r="A148" s="122"/>
      <c r="B148" s="123" t="s">
        <v>233</v>
      </c>
      <c r="C148" s="122"/>
      <c r="D148" s="124">
        <f>TRUNC((SUM(D141:D145)+D147),2)</f>
        <v>4539.52</v>
      </c>
    </row>
    <row r="149" spans="1:4">
      <c r="A149" s="125"/>
      <c r="B149" s="126" t="s">
        <v>234</v>
      </c>
      <c r="C149" s="125"/>
      <c r="D149" s="127">
        <f>TRUNC((D148*2),2)</f>
        <v>9079.04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K134" sqref="K134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TRUNC((((365/12/2)*4.6)*2)-((D25/100)*3),2)</f>
        <v>102.05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570.54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570.54</v>
      </c>
    </row>
    <row r="73" spans="1:4">
      <c r="A73" s="72" t="s">
        <v>58</v>
      </c>
      <c r="C73" s="72"/>
      <c r="D73" s="80">
        <f>TRUNC((SUM(D70:D72)),2)</f>
        <v>1866.93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1866.93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3919.34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54.43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13.06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4.35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136.42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136.42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136.42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1866.93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136.42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4286.26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214.31</v>
      </c>
      <c r="F130" s="117" t="s">
        <v>227</v>
      </c>
      <c r="G130" s="118">
        <f>TRUNC(SUM(D126,D130,D131),2)</f>
        <v>4770.6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270.03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451.71</v>
      </c>
      <c r="F132" s="117" t="s">
        <v>225</v>
      </c>
      <c r="G132" s="118">
        <f>TRUNC((G130/G131),2)</f>
        <v>5222.33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33.94</v>
      </c>
    </row>
    <row r="134" spans="1:4">
      <c r="A134" s="72"/>
      <c r="B134" t="s">
        <v>230</v>
      </c>
      <c r="C134" s="90">
        <v>0.03</v>
      </c>
      <c r="D134" s="74">
        <f>TRUNC(($G$132*C134),2)</f>
        <v>156.66</v>
      </c>
    </row>
    <row r="135" spans="1:4">
      <c r="A135" s="72"/>
      <c r="B135" t="s">
        <v>231</v>
      </c>
      <c r="C135" s="90">
        <v>0.05</v>
      </c>
      <c r="D135" s="74">
        <f>TRUNC(($G$132*C135),2)</f>
        <v>261.11</v>
      </c>
    </row>
    <row r="136" spans="1:4">
      <c r="A136" s="72" t="s">
        <v>58</v>
      </c>
      <c r="B136" s="120"/>
      <c r="C136" s="29"/>
      <c r="D136" s="80">
        <f>TRUNC(SUM(D130:D132),2)</f>
        <v>936.05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1866.93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136.42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4286.26</v>
      </c>
    </row>
    <row r="147" spans="1:4">
      <c r="A147" s="72" t="s">
        <v>55</v>
      </c>
      <c r="B147" t="s">
        <v>164</v>
      </c>
      <c r="D147" s="80">
        <f>D136</f>
        <v>936.05</v>
      </c>
    </row>
    <row r="148" spans="1:4">
      <c r="A148" s="122"/>
      <c r="B148" s="123" t="s">
        <v>233</v>
      </c>
      <c r="C148" s="122"/>
      <c r="D148" s="124">
        <f>TRUNC((SUM(D141:D145)+D147),2)</f>
        <v>5222.31</v>
      </c>
    </row>
    <row r="149" spans="1:4">
      <c r="A149" s="125"/>
      <c r="B149" s="126" t="s">
        <v>234</v>
      </c>
      <c r="C149" s="125"/>
      <c r="D149" s="127">
        <f>TRUNC((D148*2),2)</f>
        <v>10444.62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D5" sqref="D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25</v>
      </c>
      <c r="B3" s="6" t="s">
        <v>305</v>
      </c>
      <c r="C3" s="5" t="s">
        <v>306</v>
      </c>
      <c r="D3" s="5">
        <v>1</v>
      </c>
      <c r="E3" s="5">
        <v>12</v>
      </c>
      <c r="F3" s="7">
        <f>'Vigilância DIURNA'!D149</f>
        <v>9079.04</v>
      </c>
      <c r="G3" s="8">
        <f>(D3*F3)*(E3)</f>
        <v>108948.48</v>
      </c>
    </row>
    <row r="4" ht="135" spans="1:7">
      <c r="A4" s="9">
        <v>26</v>
      </c>
      <c r="B4" s="10" t="s">
        <v>307</v>
      </c>
      <c r="C4" s="5" t="s">
        <v>306</v>
      </c>
      <c r="D4" s="9">
        <v>2</v>
      </c>
      <c r="E4" s="9">
        <v>12</v>
      </c>
      <c r="F4" s="8">
        <f>'Vigilância NOTURNA'!D149</f>
        <v>10444.62</v>
      </c>
      <c r="G4" s="8">
        <f>(D4*F4)*(E4)</f>
        <v>250670.88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359619.36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